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rimentos01\Documents\Geral\Planilhas\"/>
    </mc:Choice>
  </mc:AlternateContent>
  <xr:revisionPtr revIDLastSave="0" documentId="13_ncr:1_{A00802D9-3380-4DED-870A-1B6115711296}" xr6:coauthVersionLast="47" xr6:coauthVersionMax="47" xr10:uidLastSave="{00000000-0000-0000-0000-000000000000}"/>
  <bookViews>
    <workbookView xWindow="-108" yWindow="-108" windowWidth="23256" windowHeight="12456" xr2:uid="{87DC9F1B-8A8A-4984-9FB9-7FD172B29E11}"/>
  </bookViews>
  <sheets>
    <sheet name="Planilha2" sheetId="2" r:id="rId1"/>
  </sheets>
  <definedNames>
    <definedName name="_xlnm._FilterDatabase" localSheetId="0" hidden="1">Planilha2!$A$1:$E$23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" l="1"/>
  <c r="I28" i="2"/>
  <c r="H25" i="2"/>
  <c r="K20" i="2"/>
  <c r="K17" i="2"/>
  <c r="K14" i="2"/>
  <c r="K11" i="2"/>
  <c r="K8" i="2"/>
  <c r="K5" i="2"/>
  <c r="K2" i="2"/>
  <c r="K24" i="2"/>
  <c r="K26" i="2" s="1"/>
  <c r="L24" i="2"/>
  <c r="I2" i="2"/>
  <c r="J2" i="2"/>
  <c r="G2" i="2"/>
  <c r="J20" i="2"/>
  <c r="J17" i="2"/>
  <c r="J14" i="2"/>
  <c r="J11" i="2"/>
  <c r="J8" i="2"/>
  <c r="J5" i="2"/>
  <c r="J24" i="2"/>
  <c r="I24" i="2"/>
  <c r="I20" i="2"/>
  <c r="I17" i="2"/>
  <c r="I14" i="2"/>
  <c r="I11" i="2"/>
  <c r="I8" i="2"/>
  <c r="I5" i="2"/>
  <c r="H24" i="2"/>
  <c r="G17" i="2"/>
  <c r="G11" i="2"/>
  <c r="G14" i="2"/>
  <c r="G20" i="2"/>
  <c r="G8" i="2"/>
  <c r="G5" i="2"/>
</calcChain>
</file>

<file path=xl/sharedStrings.xml><?xml version="1.0" encoding="utf-8"?>
<sst xmlns="http://schemas.openxmlformats.org/spreadsheetml/2006/main" count="80" uniqueCount="47">
  <si>
    <t>Código</t>
  </si>
  <si>
    <t>Referência</t>
  </si>
  <si>
    <t>Descrição</t>
  </si>
  <si>
    <t>Fornecedor</t>
  </si>
  <si>
    <t>FOSHAN SHUNDE LEPUDA MOTOR CO.LTD</t>
  </si>
  <si>
    <t>MOTOR 12MM BIV - 1995 - ROLAMENTO - PLD58-12 - BALL BEARING</t>
  </si>
  <si>
    <t>MOTOR 17MM BIV - 1995 - ROLAMENTO - PLD 58-16 BALL BEARING</t>
  </si>
  <si>
    <t>MOTOR 20MM BIV - 1995 - ROLAMENTO - PLD 58-20 BALL BEARING</t>
  </si>
  <si>
    <t>MOTOR 30MM BIV - 1995 - ROLAMENTO</t>
  </si>
  <si>
    <t>MOTOR 12MM BIV - 1995- PLD 58-12 SLEEVE BEARING</t>
  </si>
  <si>
    <t>MOTOR 17MM BIV - 1995 - BUCHA / PLD58-16 SLEEVE BEARING</t>
  </si>
  <si>
    <t>MOTOR 20MM BIV - 1995 MOTOR PLD58-20 - BUCHA / SLEEVE BEARING</t>
  </si>
  <si>
    <t>MOTOR 30MM BIV - 1995 MOTOR PLD58-30</t>
  </si>
  <si>
    <t>Preço unitário</t>
  </si>
  <si>
    <t>MOTOR 12MM BIV - 4880 - ROLAMENTO - YJ58-12(120/230) - BALL BEARING</t>
  </si>
  <si>
    <t>FOSHAN SHUNDE YUANJING ZHUOLI MOTOR CO LTD</t>
  </si>
  <si>
    <t>MOTOR 12MM BIV - 4880 - BUCHA - YJ58-12(120/230) - SLEEVE BEARING</t>
  </si>
  <si>
    <t>MOTOR 17MM BIV - 4880 - BUCHA - YJ58-16(120/230) - SLEEVE BEARING</t>
  </si>
  <si>
    <t>MOTOR 17MM BIV - 4880 - ROLAMENTO - YJ58-16(120/230) -BALL BEARING</t>
  </si>
  <si>
    <t>MOTOR 20MM BIV - 4880 - BUCHA - YJ58-20(120/230) - SLEEVE BEARING</t>
  </si>
  <si>
    <t>MOTOR 20MM BIV - 4880 - ROLAMENTO - YJ58-20(120/230) - BALL BEARING</t>
  </si>
  <si>
    <t>MOTOR 30MM BIV - 4880 - BUCHA - YJ58-30(120/230) - SLEEVE BEARING</t>
  </si>
  <si>
    <t>BG</t>
  </si>
  <si>
    <t>12mm</t>
  </si>
  <si>
    <t>12MM - 120/230V 50/60Hz - SLEEVE BEARING</t>
  </si>
  <si>
    <t>12MM - 120/230V 50/60Hz - BALL BEARING</t>
  </si>
  <si>
    <t>16mm</t>
  </si>
  <si>
    <t>16MM - 120/230V 50/60Hz - SLEEVE BEARING</t>
  </si>
  <si>
    <t>16MM - 120/230V 50/60Hz - BALL BEARING</t>
  </si>
  <si>
    <t>20mm</t>
  </si>
  <si>
    <t>20MM - 120/230V 50/60Hz - SLEEVE BEARING</t>
  </si>
  <si>
    <t>20MM - 120/230V 50/60Hz - BALL BEARING</t>
  </si>
  <si>
    <t>30mm</t>
  </si>
  <si>
    <t>30MM - 120/230V 50/60Hz - BALL BEARING</t>
  </si>
  <si>
    <t>BG Motors</t>
  </si>
  <si>
    <t>Mesmo preço da Lepuda</t>
  </si>
  <si>
    <t>Menor preço</t>
  </si>
  <si>
    <t>NINGBO BG MOTOR FACTORY</t>
  </si>
  <si>
    <t>Consumo Mensal</t>
  </si>
  <si>
    <t>Merge</t>
  </si>
  <si>
    <t>Observações</t>
  </si>
  <si>
    <t>Total Peças</t>
  </si>
  <si>
    <t>Yuanjing</t>
  </si>
  <si>
    <t>Diferença</t>
  </si>
  <si>
    <t>Total 1 ano</t>
  </si>
  <si>
    <t>Ticket Médio</t>
  </si>
  <si>
    <t>Ticke Atual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</si>
</sst>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_-* #,##0_-;\-* #,##0_-;_-* &quot;-&quot;??_-;_-@_-"/>
    <numFmt numFmtId="166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.5"/>
      <color rgb="FFFF0000"/>
      <name val="Tahoma"/>
      <family val="2"/>
    </font>
    <font>
      <sz val="7.5"/>
      <color rgb="FF0070C0"/>
      <name val="Tahoma"/>
      <family val="2"/>
    </font>
    <font>
      <sz val="7.5"/>
      <name val="Tahoma"/>
      <family val="2"/>
    </font>
    <font>
      <b/>
      <sz val="7.5"/>
      <name val="Tahoma"/>
      <family val="2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7.5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2" fillId="3" borderId="1" xfId="0" applyFont="1" applyFill="1" applyBorder="1" applyAlignment="1">
      <alignment horizontal="left" vertical="top"/>
    </xf>
    <xf numFmtId="164" fontId="2" fillId="3" borderId="1" xfId="0" applyNumberFormat="1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164" fontId="3" fillId="3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1" fillId="0" borderId="0" xfId="0" applyFont="1"/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left" vertical="top"/>
    </xf>
    <xf numFmtId="0" fontId="5" fillId="2" borderId="3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top"/>
    </xf>
    <xf numFmtId="0" fontId="4" fillId="5" borderId="2" xfId="0" applyFont="1" applyFill="1" applyBorder="1" applyAlignment="1">
      <alignment horizontal="left" vertical="top"/>
    </xf>
    <xf numFmtId="0" fontId="0" fillId="0" borderId="4" xfId="0" applyBorder="1"/>
    <xf numFmtId="0" fontId="4" fillId="4" borderId="4" xfId="0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/>
    </xf>
    <xf numFmtId="0" fontId="1" fillId="0" borderId="4" xfId="0" applyFont="1" applyBorder="1"/>
    <xf numFmtId="0" fontId="6" fillId="0" borderId="4" xfId="0" applyFont="1" applyBorder="1"/>
    <xf numFmtId="0" fontId="5" fillId="2" borderId="5" xfId="0" applyFont="1" applyFill="1" applyBorder="1" applyAlignment="1">
      <alignment vertical="center" wrapText="1"/>
    </xf>
    <xf numFmtId="165" fontId="0" fillId="0" borderId="0" xfId="2" applyNumberFormat="1" applyFont="1"/>
    <xf numFmtId="166" fontId="0" fillId="0" borderId="0" xfId="0" applyNumberFormat="1"/>
    <xf numFmtId="164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6" fontId="8" fillId="3" borderId="6" xfId="2" applyNumberFormat="1" applyFont="1" applyFill="1" applyBorder="1" applyAlignment="1">
      <alignment horizontal="center" vertical="center"/>
    </xf>
    <xf numFmtId="166" fontId="8" fillId="3" borderId="7" xfId="2" applyNumberFormat="1" applyFont="1" applyFill="1" applyBorder="1" applyAlignment="1">
      <alignment horizontal="center" vertical="center"/>
    </xf>
    <xf numFmtId="166" fontId="8" fillId="3" borderId="8" xfId="2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10" fontId="0" fillId="0" borderId="6" xfId="1" applyNumberFormat="1" applyFont="1" applyBorder="1" applyAlignment="1">
      <alignment horizontal="center" vertical="center"/>
    </xf>
    <xf numFmtId="10" fontId="0" fillId="0" borderId="7" xfId="1" applyNumberFormat="1" applyFont="1" applyBorder="1" applyAlignment="1">
      <alignment horizontal="center" vertical="center"/>
    </xf>
    <xf numFmtId="10" fontId="0" fillId="0" borderId="8" xfId="1" applyNumberFormat="1" applyFont="1" applyBorder="1" applyAlignment="1">
      <alignment horizontal="center" vertical="center"/>
    </xf>
    <xf numFmtId="0" fontId="8" fillId="3" borderId="6" xfId="2" applyNumberFormat="1" applyFont="1" applyFill="1" applyBorder="1" applyAlignment="1">
      <alignment horizontal="center" vertical="center"/>
    </xf>
    <xf numFmtId="0" fontId="8" fillId="3" borderId="7" xfId="2" applyNumberFormat="1" applyFont="1" applyFill="1" applyBorder="1" applyAlignment="1">
      <alignment horizontal="center" vertical="center"/>
    </xf>
    <xf numFmtId="0" fontId="8" fillId="3" borderId="8" xfId="2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4" fontId="0" fillId="0" borderId="0" xfId="3" applyFont="1"/>
    <xf numFmtId="165" fontId="0" fillId="0" borderId="0" xfId="0" applyNumberFormat="1"/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19016-01FE-4049-BBC3-AF8F68BC095A}">
  <dimension ref="A1:L28"/>
  <sheetViews>
    <sheetView tabSelected="1" topLeftCell="C6" workbookViewId="0">
      <selection activeCell="E18" sqref="E18"/>
    </sheetView>
  </sheetViews>
  <sheetFormatPr defaultRowHeight="14.4" x14ac:dyDescent="0.3"/>
  <cols>
    <col min="1" max="1" width="5.88671875" bestFit="1" customWidth="1"/>
    <col min="2" max="2" width="9.88671875" bestFit="1" customWidth="1"/>
    <col min="3" max="3" width="54.5546875" bestFit="1" customWidth="1"/>
    <col min="4" max="4" width="10.33203125" style="1" bestFit="1" customWidth="1"/>
    <col min="5" max="5" width="38" bestFit="1" customWidth="1"/>
    <col min="6" max="6" width="17.5546875" bestFit="1" customWidth="1"/>
    <col min="8" max="8" width="10.33203125" bestFit="1" customWidth="1"/>
    <col min="9" max="9" width="14" bestFit="1" customWidth="1"/>
    <col min="10" max="10" width="15.5546875" bestFit="1" customWidth="1"/>
    <col min="11" max="11" width="14" bestFit="1" customWidth="1"/>
    <col min="12" max="12" width="12.88671875" bestFit="1" customWidth="1"/>
  </cols>
  <sheetData>
    <row r="1" spans="1:11" ht="20.399999999999999" x14ac:dyDescent="0.3">
      <c r="A1" s="6" t="s">
        <v>0</v>
      </c>
      <c r="B1" s="6" t="s">
        <v>1</v>
      </c>
      <c r="C1" s="6" t="s">
        <v>2</v>
      </c>
      <c r="D1" s="7" t="s">
        <v>13</v>
      </c>
      <c r="E1" s="6" t="s">
        <v>3</v>
      </c>
      <c r="F1" s="14" t="s">
        <v>40</v>
      </c>
      <c r="G1" s="14" t="s">
        <v>39</v>
      </c>
      <c r="H1" s="24" t="s">
        <v>38</v>
      </c>
      <c r="I1" s="24" t="s">
        <v>34</v>
      </c>
      <c r="J1" s="24" t="s">
        <v>42</v>
      </c>
      <c r="K1" s="24" t="s">
        <v>43</v>
      </c>
    </row>
    <row r="2" spans="1:11" x14ac:dyDescent="0.3">
      <c r="A2" s="2">
        <v>604</v>
      </c>
      <c r="B2" s="2">
        <v>604</v>
      </c>
      <c r="C2" s="2" t="s">
        <v>5</v>
      </c>
      <c r="D2" s="3">
        <v>2.2000000000000002</v>
      </c>
      <c r="E2" s="15" t="s">
        <v>4</v>
      </c>
      <c r="F2" s="19"/>
      <c r="G2" s="34">
        <f>1-(D4/D3)</f>
        <v>0.23076923076923073</v>
      </c>
      <c r="H2" s="37">
        <v>1381</v>
      </c>
      <c r="I2" s="30">
        <f>H2*D4*4.749*1.6</f>
        <v>22036.119839999999</v>
      </c>
      <c r="J2" s="30">
        <f>H2*D3*4.749*1.6</f>
        <v>28646.955792000001</v>
      </c>
      <c r="K2" s="30">
        <f>J2-I2</f>
        <v>6610.8359520000013</v>
      </c>
    </row>
    <row r="3" spans="1:11" x14ac:dyDescent="0.3">
      <c r="A3" s="4">
        <v>17941</v>
      </c>
      <c r="B3" s="4">
        <v>17941</v>
      </c>
      <c r="C3" s="4" t="s">
        <v>14</v>
      </c>
      <c r="D3" s="5">
        <v>2.73</v>
      </c>
      <c r="E3" s="16" t="s">
        <v>15</v>
      </c>
      <c r="F3" s="19"/>
      <c r="G3" s="35"/>
      <c r="H3" s="38"/>
      <c r="I3" s="31"/>
      <c r="J3" s="31"/>
      <c r="K3" s="31"/>
    </row>
    <row r="4" spans="1:11" x14ac:dyDescent="0.3">
      <c r="A4" s="10" t="s">
        <v>22</v>
      </c>
      <c r="B4" s="10" t="s">
        <v>23</v>
      </c>
      <c r="C4" s="10" t="s">
        <v>25</v>
      </c>
      <c r="D4" s="11">
        <v>2.1</v>
      </c>
      <c r="E4" s="17" t="s">
        <v>37</v>
      </c>
      <c r="F4" s="20" t="s">
        <v>36</v>
      </c>
      <c r="G4" s="36"/>
      <c r="H4" s="39"/>
      <c r="I4" s="32"/>
      <c r="J4" s="32"/>
      <c r="K4" s="32"/>
    </row>
    <row r="5" spans="1:11" x14ac:dyDescent="0.3">
      <c r="A5" s="2">
        <v>737</v>
      </c>
      <c r="B5" s="2">
        <v>737</v>
      </c>
      <c r="C5" s="2" t="s">
        <v>9</v>
      </c>
      <c r="D5" s="3">
        <v>1.6</v>
      </c>
      <c r="E5" s="15" t="s">
        <v>4</v>
      </c>
      <c r="F5" s="19"/>
      <c r="G5" s="34">
        <f>1-(D7/D6)</f>
        <v>0.22222222222222232</v>
      </c>
      <c r="H5" s="37">
        <v>6290</v>
      </c>
      <c r="I5" s="30">
        <f>H5*D7*4.749*1.6</f>
        <v>66911.510399999999</v>
      </c>
      <c r="J5" s="30">
        <f t="shared" ref="J5" si="0">H5*D6*4.749*1.6</f>
        <v>86029.084799999997</v>
      </c>
      <c r="K5" s="30">
        <f>J5-I5</f>
        <v>19117.574399999998</v>
      </c>
    </row>
    <row r="6" spans="1:11" x14ac:dyDescent="0.3">
      <c r="A6" s="4">
        <v>17942</v>
      </c>
      <c r="B6" s="4">
        <v>17942</v>
      </c>
      <c r="C6" s="4" t="s">
        <v>16</v>
      </c>
      <c r="D6" s="5">
        <v>1.8</v>
      </c>
      <c r="E6" s="16" t="s">
        <v>15</v>
      </c>
      <c r="F6" s="19"/>
      <c r="G6" s="35"/>
      <c r="H6" s="38"/>
      <c r="I6" s="31"/>
      <c r="J6" s="31"/>
      <c r="K6" s="31"/>
    </row>
    <row r="7" spans="1:11" x14ac:dyDescent="0.3">
      <c r="A7" s="10" t="s">
        <v>22</v>
      </c>
      <c r="B7" s="10" t="s">
        <v>23</v>
      </c>
      <c r="C7" s="10" t="s">
        <v>24</v>
      </c>
      <c r="D7" s="11">
        <v>1.4</v>
      </c>
      <c r="E7" s="17" t="s">
        <v>37</v>
      </c>
      <c r="F7" s="20" t="s">
        <v>36</v>
      </c>
      <c r="G7" s="36"/>
      <c r="H7" s="39"/>
      <c r="I7" s="32"/>
      <c r="J7" s="32"/>
      <c r="K7" s="32"/>
    </row>
    <row r="8" spans="1:11" x14ac:dyDescent="0.3">
      <c r="A8" s="2">
        <v>605</v>
      </c>
      <c r="B8" s="2">
        <v>605</v>
      </c>
      <c r="C8" s="2" t="s">
        <v>6</v>
      </c>
      <c r="D8" s="3">
        <v>2.35</v>
      </c>
      <c r="E8" s="15" t="s">
        <v>4</v>
      </c>
      <c r="F8" s="19"/>
      <c r="G8" s="34">
        <f>1-(D10/D9)</f>
        <v>0.20689655172413801</v>
      </c>
      <c r="H8" s="37">
        <v>4977</v>
      </c>
      <c r="I8" s="30">
        <f>H8*D10*4.749*1.6</f>
        <v>86979.644639999984</v>
      </c>
      <c r="J8" s="30">
        <f t="shared" ref="J8" si="1">H8*D9*4.749*1.6</f>
        <v>109669.98672</v>
      </c>
      <c r="K8" s="30">
        <f>J8-I8</f>
        <v>22690.342080000017</v>
      </c>
    </row>
    <row r="9" spans="1:11" x14ac:dyDescent="0.3">
      <c r="A9" s="4">
        <v>17944</v>
      </c>
      <c r="B9" s="4">
        <v>17944</v>
      </c>
      <c r="C9" s="4" t="s">
        <v>18</v>
      </c>
      <c r="D9" s="5">
        <v>2.9</v>
      </c>
      <c r="E9" s="16" t="s">
        <v>15</v>
      </c>
      <c r="F9" s="19"/>
      <c r="G9" s="35"/>
      <c r="H9" s="38"/>
      <c r="I9" s="31"/>
      <c r="J9" s="31"/>
      <c r="K9" s="31"/>
    </row>
    <row r="10" spans="1:11" x14ac:dyDescent="0.3">
      <c r="A10" s="10" t="s">
        <v>22</v>
      </c>
      <c r="B10" s="10" t="s">
        <v>26</v>
      </c>
      <c r="C10" s="10" t="s">
        <v>28</v>
      </c>
      <c r="D10" s="11">
        <v>2.2999999999999998</v>
      </c>
      <c r="E10" s="17" t="s">
        <v>37</v>
      </c>
      <c r="F10" s="20" t="s">
        <v>36</v>
      </c>
      <c r="G10" s="36"/>
      <c r="H10" s="39"/>
      <c r="I10" s="32"/>
      <c r="J10" s="32"/>
      <c r="K10" s="32"/>
    </row>
    <row r="11" spans="1:11" x14ac:dyDescent="0.3">
      <c r="A11" s="2">
        <v>738</v>
      </c>
      <c r="B11" s="2">
        <v>738</v>
      </c>
      <c r="C11" s="2" t="s">
        <v>10</v>
      </c>
      <c r="D11" s="3">
        <v>1.95</v>
      </c>
      <c r="E11" s="15" t="s">
        <v>4</v>
      </c>
      <c r="F11" s="19"/>
      <c r="G11" s="34">
        <f>1-(D13/D12)</f>
        <v>0.22413793103448265</v>
      </c>
      <c r="H11" s="37">
        <v>3471</v>
      </c>
      <c r="I11" s="30">
        <f>H11*D13*4.749*1.6</f>
        <v>47473.283519999997</v>
      </c>
      <c r="J11" s="30">
        <f t="shared" ref="J11" si="2">H11*D12*4.749*1.6</f>
        <v>61187.78764799999</v>
      </c>
      <c r="K11" s="30">
        <f>J11-I11</f>
        <v>13714.504127999993</v>
      </c>
    </row>
    <row r="12" spans="1:11" x14ac:dyDescent="0.3">
      <c r="A12" s="4">
        <v>17943</v>
      </c>
      <c r="B12" s="4">
        <v>17943</v>
      </c>
      <c r="C12" s="4" t="s">
        <v>17</v>
      </c>
      <c r="D12" s="5">
        <v>2.3199999999999998</v>
      </c>
      <c r="E12" s="16" t="s">
        <v>15</v>
      </c>
      <c r="F12" s="19"/>
      <c r="G12" s="35"/>
      <c r="H12" s="38"/>
      <c r="I12" s="31"/>
      <c r="J12" s="31"/>
      <c r="K12" s="31"/>
    </row>
    <row r="13" spans="1:11" x14ac:dyDescent="0.3">
      <c r="A13" s="10" t="s">
        <v>22</v>
      </c>
      <c r="B13" s="10" t="s">
        <v>26</v>
      </c>
      <c r="C13" s="10" t="s">
        <v>27</v>
      </c>
      <c r="D13" s="11">
        <v>1.8</v>
      </c>
      <c r="E13" s="17" t="s">
        <v>37</v>
      </c>
      <c r="F13" s="20" t="s">
        <v>36</v>
      </c>
      <c r="G13" s="36"/>
      <c r="H13" s="39"/>
      <c r="I13" s="32"/>
      <c r="J13" s="32"/>
      <c r="K13" s="32"/>
    </row>
    <row r="14" spans="1:11" x14ac:dyDescent="0.3">
      <c r="A14" s="2">
        <v>607</v>
      </c>
      <c r="B14" s="2">
        <v>607</v>
      </c>
      <c r="C14" s="2" t="s">
        <v>7</v>
      </c>
      <c r="D14" s="3">
        <v>2.7</v>
      </c>
      <c r="E14" s="15" t="s">
        <v>4</v>
      </c>
      <c r="F14" s="19"/>
      <c r="G14" s="34">
        <f>1-(D16/D15)</f>
        <v>0.21052631578947356</v>
      </c>
      <c r="H14" s="37">
        <v>1214</v>
      </c>
      <c r="I14" s="30">
        <f>H14*D16*4.749*1.6</f>
        <v>24906.035520000001</v>
      </c>
      <c r="J14" s="30">
        <f t="shared" ref="J14" si="3">H14*D15*4.749*1.6</f>
        <v>31547.644992000001</v>
      </c>
      <c r="K14" s="30">
        <f>J14-I14</f>
        <v>6641.6094720000001</v>
      </c>
    </row>
    <row r="15" spans="1:11" x14ac:dyDescent="0.3">
      <c r="A15" s="4">
        <v>19462</v>
      </c>
      <c r="B15" s="4">
        <v>19462</v>
      </c>
      <c r="C15" s="4" t="s">
        <v>20</v>
      </c>
      <c r="D15" s="5">
        <v>3.42</v>
      </c>
      <c r="E15" s="16" t="s">
        <v>15</v>
      </c>
      <c r="F15" s="19"/>
      <c r="G15" s="35"/>
      <c r="H15" s="38"/>
      <c r="I15" s="31"/>
      <c r="J15" s="31"/>
      <c r="K15" s="31"/>
    </row>
    <row r="16" spans="1:11" x14ac:dyDescent="0.3">
      <c r="A16" s="12" t="s">
        <v>22</v>
      </c>
      <c r="B16" s="12" t="s">
        <v>29</v>
      </c>
      <c r="C16" s="12" t="s">
        <v>31</v>
      </c>
      <c r="D16" s="13">
        <v>2.7</v>
      </c>
      <c r="E16" s="18" t="s">
        <v>37</v>
      </c>
      <c r="F16" s="21" t="s">
        <v>35</v>
      </c>
      <c r="G16" s="36"/>
      <c r="H16" s="39"/>
      <c r="I16" s="32"/>
      <c r="J16" s="32"/>
      <c r="K16" s="32"/>
    </row>
    <row r="17" spans="1:12" x14ac:dyDescent="0.3">
      <c r="A17" s="2">
        <v>739</v>
      </c>
      <c r="B17" s="2">
        <v>739</v>
      </c>
      <c r="C17" s="2" t="s">
        <v>11</v>
      </c>
      <c r="D17" s="3">
        <v>2.7</v>
      </c>
      <c r="E17" s="15" t="s">
        <v>4</v>
      </c>
      <c r="F17" s="19"/>
      <c r="G17" s="34">
        <f>1-(D19/D18)</f>
        <v>0.32258064516129026</v>
      </c>
      <c r="H17" s="37">
        <v>363</v>
      </c>
      <c r="I17" s="30">
        <f>H17*D19*4.749*1.6</f>
        <v>5792.2603200000003</v>
      </c>
      <c r="J17" s="30">
        <f t="shared" ref="J17" si="4">H17*D18*4.749*1.6</f>
        <v>8550.479519999999</v>
      </c>
      <c r="K17" s="30">
        <f>J17-I17</f>
        <v>2758.2191999999986</v>
      </c>
    </row>
    <row r="18" spans="1:12" x14ac:dyDescent="0.3">
      <c r="A18" s="4">
        <v>19461</v>
      </c>
      <c r="B18" s="4">
        <v>19461</v>
      </c>
      <c r="C18" s="4" t="s">
        <v>19</v>
      </c>
      <c r="D18" s="5">
        <v>3.1</v>
      </c>
      <c r="E18" s="16" t="s">
        <v>15</v>
      </c>
      <c r="F18" s="19"/>
      <c r="G18" s="35"/>
      <c r="H18" s="38"/>
      <c r="I18" s="31"/>
      <c r="J18" s="31"/>
      <c r="K18" s="31"/>
    </row>
    <row r="19" spans="1:12" x14ac:dyDescent="0.3">
      <c r="A19" s="10" t="s">
        <v>22</v>
      </c>
      <c r="B19" s="10" t="s">
        <v>29</v>
      </c>
      <c r="C19" s="10" t="s">
        <v>30</v>
      </c>
      <c r="D19" s="11">
        <v>2.1</v>
      </c>
      <c r="E19" s="17" t="s">
        <v>37</v>
      </c>
      <c r="F19" s="20" t="s">
        <v>36</v>
      </c>
      <c r="G19" s="36"/>
      <c r="H19" s="39"/>
      <c r="I19" s="32"/>
      <c r="J19" s="32"/>
      <c r="K19" s="32"/>
    </row>
    <row r="20" spans="1:12" s="9" customFormat="1" x14ac:dyDescent="0.3">
      <c r="A20" s="2">
        <v>740</v>
      </c>
      <c r="B20" s="2">
        <v>740</v>
      </c>
      <c r="C20" s="2" t="s">
        <v>12</v>
      </c>
      <c r="D20" s="3">
        <v>2.9</v>
      </c>
      <c r="E20" s="15" t="s">
        <v>4</v>
      </c>
      <c r="F20" s="22"/>
      <c r="G20" s="34">
        <f>1-(D23/D22)</f>
        <v>0.21568627450980393</v>
      </c>
      <c r="H20" s="40">
        <v>625</v>
      </c>
      <c r="I20" s="27">
        <f>D23*H20*4.749*1.6</f>
        <v>13297.2</v>
      </c>
      <c r="J20" s="27">
        <f>D22*H20*4.749*1.6</f>
        <v>16953.93</v>
      </c>
      <c r="K20" s="27">
        <f>J20-I20</f>
        <v>3656.7299999999996</v>
      </c>
    </row>
    <row r="21" spans="1:12" x14ac:dyDescent="0.3">
      <c r="A21" s="2">
        <v>609</v>
      </c>
      <c r="B21" s="2">
        <v>609</v>
      </c>
      <c r="C21" s="2" t="s">
        <v>8</v>
      </c>
      <c r="D21" s="3">
        <v>3.46</v>
      </c>
      <c r="E21" s="15" t="s">
        <v>4</v>
      </c>
      <c r="F21" s="19"/>
      <c r="G21" s="35"/>
      <c r="H21" s="28"/>
      <c r="I21" s="28"/>
      <c r="J21" s="28"/>
      <c r="K21" s="28"/>
    </row>
    <row r="22" spans="1:12" s="8" customFormat="1" x14ac:dyDescent="0.3">
      <c r="A22" s="4">
        <v>22746</v>
      </c>
      <c r="B22" s="4">
        <v>22746</v>
      </c>
      <c r="C22" s="4" t="s">
        <v>21</v>
      </c>
      <c r="D22" s="5">
        <v>3.57</v>
      </c>
      <c r="E22" s="16" t="s">
        <v>15</v>
      </c>
      <c r="F22" s="23"/>
      <c r="G22" s="35"/>
      <c r="H22" s="28"/>
      <c r="I22" s="28"/>
      <c r="J22" s="28"/>
      <c r="K22" s="28"/>
    </row>
    <row r="23" spans="1:12" x14ac:dyDescent="0.3">
      <c r="A23" s="10" t="s">
        <v>22</v>
      </c>
      <c r="B23" s="10" t="s">
        <v>32</v>
      </c>
      <c r="C23" s="10" t="s">
        <v>33</v>
      </c>
      <c r="D23" s="11">
        <v>2.8</v>
      </c>
      <c r="E23" s="17" t="s">
        <v>37</v>
      </c>
      <c r="F23" s="20" t="s">
        <v>36</v>
      </c>
      <c r="G23" s="36"/>
      <c r="H23" s="29"/>
      <c r="I23" s="29"/>
      <c r="J23" s="29"/>
      <c r="K23" s="29"/>
    </row>
    <row r="24" spans="1:12" x14ac:dyDescent="0.3">
      <c r="F24" s="33" t="s">
        <v>41</v>
      </c>
      <c r="G24" s="33"/>
      <c r="H24" s="25">
        <f>SUM(H2:H23)</f>
        <v>18321</v>
      </c>
      <c r="I24" s="26">
        <f>SUM(I2:I23)</f>
        <v>267396.05423999997</v>
      </c>
      <c r="J24" s="26">
        <f>SUM(J2:J23)</f>
        <v>342585.86947199999</v>
      </c>
      <c r="K24" s="26">
        <f>SUM(K2:K23)</f>
        <v>75189.815231999994</v>
      </c>
      <c r="L24" s="26">
        <f>J24-I24</f>
        <v>75189.815232000023</v>
      </c>
    </row>
    <row r="25" spans="1:12" x14ac:dyDescent="0.3">
      <c r="H25" s="42">
        <f>H24/2</f>
        <v>9160.5</v>
      </c>
    </row>
    <row r="26" spans="1:12" x14ac:dyDescent="0.3">
      <c r="J26" t="s">
        <v>44</v>
      </c>
      <c r="K26" s="26">
        <f>K24*12</f>
        <v>902277.78278399992</v>
      </c>
    </row>
    <row r="27" spans="1:12" x14ac:dyDescent="0.3">
      <c r="H27" t="s">
        <v>45</v>
      </c>
      <c r="I27" t="s">
        <v>46</v>
      </c>
    </row>
    <row r="28" spans="1:12" x14ac:dyDescent="0.3">
      <c r="H28" s="41">
        <f>I24/H24</f>
        <v>14.595057815621416</v>
      </c>
      <c r="I28" s="41">
        <f>J24/H24</f>
        <v>18.699081353201244</v>
      </c>
    </row>
  </sheetData>
  <autoFilter ref="A1:E23" xr:uid="{04D19016-01FE-4049-BBC3-AF8F68BC095A}"/>
  <mergeCells count="36">
    <mergeCell ref="H2:H4"/>
    <mergeCell ref="G2:G4"/>
    <mergeCell ref="G5:G7"/>
    <mergeCell ref="G8:G10"/>
    <mergeCell ref="G14:G16"/>
    <mergeCell ref="G11:G13"/>
    <mergeCell ref="F24:G24"/>
    <mergeCell ref="I2:I4"/>
    <mergeCell ref="I5:I7"/>
    <mergeCell ref="I8:I10"/>
    <mergeCell ref="I11:I13"/>
    <mergeCell ref="I14:I16"/>
    <mergeCell ref="I17:I19"/>
    <mergeCell ref="I20:I23"/>
    <mergeCell ref="G17:G19"/>
    <mergeCell ref="G20:G23"/>
    <mergeCell ref="H5:H7"/>
    <mergeCell ref="H8:H10"/>
    <mergeCell ref="H14:H16"/>
    <mergeCell ref="H11:H13"/>
    <mergeCell ref="H17:H19"/>
    <mergeCell ref="H20:H23"/>
    <mergeCell ref="J20:J23"/>
    <mergeCell ref="K2:K4"/>
    <mergeCell ref="K5:K7"/>
    <mergeCell ref="K8:K10"/>
    <mergeCell ref="K11:K13"/>
    <mergeCell ref="K14:K16"/>
    <mergeCell ref="K17:K19"/>
    <mergeCell ref="K20:K23"/>
    <mergeCell ref="J2:J4"/>
    <mergeCell ref="J5:J7"/>
    <mergeCell ref="J8:J10"/>
    <mergeCell ref="J11:J13"/>
    <mergeCell ref="J14:J16"/>
    <mergeCell ref="J17:J1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Wany Meireles Moura</dc:creator>
  <cp:lastModifiedBy>Carlos Moura</cp:lastModifiedBy>
  <dcterms:created xsi:type="dcterms:W3CDTF">2022-10-11T14:00:27Z</dcterms:created>
  <dcterms:modified xsi:type="dcterms:W3CDTF">2023-07-27T14:41:18Z</dcterms:modified>
</cp:coreProperties>
</file>